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17256" windowHeight="6612"/>
  </bookViews>
  <sheets>
    <sheet name="HĂLCHIU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3" l="1"/>
  <c r="B19" i="3"/>
  <c r="C7" i="3" l="1"/>
  <c r="C6" i="3" l="1"/>
  <c r="B6" i="3"/>
  <c r="C11" i="3" l="1"/>
  <c r="D19" i="3"/>
  <c r="E19" i="3" s="1"/>
  <c r="F19" i="3" s="1"/>
  <c r="G19" i="3" s="1"/>
  <c r="H19" i="3" s="1"/>
  <c r="I19" i="3" s="1"/>
  <c r="J19" i="3" s="1"/>
  <c r="K19" i="3" s="1"/>
  <c r="B11" i="3"/>
  <c r="B10" i="3" s="1"/>
  <c r="C9" i="3"/>
  <c r="D9" i="3" s="1"/>
  <c r="E9" i="3" s="1"/>
  <c r="F9" i="3" s="1"/>
  <c r="G9" i="3" s="1"/>
  <c r="H9" i="3" s="1"/>
  <c r="I9" i="3" s="1"/>
  <c r="J9" i="3" s="1"/>
  <c r="K9" i="3" s="1"/>
  <c r="L19" i="3" l="1"/>
  <c r="B13" i="3"/>
  <c r="D7" i="3"/>
  <c r="D6" i="3" s="1"/>
  <c r="C10" i="3"/>
  <c r="C13" i="3" l="1"/>
  <c r="C15" i="3" s="1"/>
  <c r="D11" i="3"/>
  <c r="E7" i="3"/>
  <c r="E6" i="3" s="1"/>
  <c r="B15" i="3"/>
  <c r="B14" i="3" l="1"/>
  <c r="B17" i="3"/>
  <c r="E11" i="3"/>
  <c r="F7" i="3"/>
  <c r="F6" i="3" s="1"/>
  <c r="C14" i="3"/>
  <c r="C17" i="3"/>
  <c r="C18" i="3" s="1"/>
  <c r="D10" i="3"/>
  <c r="E10" i="3" l="1"/>
  <c r="G7" i="3"/>
  <c r="G6" i="3" s="1"/>
  <c r="F11" i="3"/>
  <c r="D13" i="3"/>
  <c r="B18" i="3"/>
  <c r="E13" i="3" l="1"/>
  <c r="E15" i="3" s="1"/>
  <c r="H7" i="3"/>
  <c r="H6" i="3" s="1"/>
  <c r="G11" i="3"/>
  <c r="D15" i="3"/>
  <c r="F10" i="3"/>
  <c r="E14" i="3" l="1"/>
  <c r="E17" i="3"/>
  <c r="E18" i="3" s="1"/>
  <c r="D14" i="3"/>
  <c r="D17" i="3"/>
  <c r="I7" i="3"/>
  <c r="I6" i="3" s="1"/>
  <c r="H11" i="3"/>
  <c r="G10" i="3"/>
  <c r="F13" i="3"/>
  <c r="F15" i="3" s="1"/>
  <c r="I11" i="3" l="1"/>
  <c r="J7" i="3"/>
  <c r="J6" i="3" s="1"/>
  <c r="H10" i="3"/>
  <c r="F17" i="3"/>
  <c r="F18" i="3" s="1"/>
  <c r="F14" i="3"/>
  <c r="D18" i="3"/>
  <c r="G13" i="3"/>
  <c r="G15" i="3" s="1"/>
  <c r="K7" i="3" l="1"/>
  <c r="K6" i="3" s="1"/>
  <c r="J11" i="3"/>
  <c r="G14" i="3"/>
  <c r="G17" i="3"/>
  <c r="G18" i="3" s="1"/>
  <c r="H13" i="3"/>
  <c r="H15" i="3" s="1"/>
  <c r="I10" i="3"/>
  <c r="H17" i="3" l="1"/>
  <c r="H18" i="3" s="1"/>
  <c r="H14" i="3"/>
  <c r="I13" i="3"/>
  <c r="I15" i="3" s="1"/>
  <c r="J10" i="3"/>
  <c r="K11" i="3"/>
  <c r="L7" i="3"/>
  <c r="L6" i="3" s="1"/>
  <c r="K10" i="3" l="1"/>
  <c r="I14" i="3"/>
  <c r="I17" i="3"/>
  <c r="L11" i="3"/>
  <c r="I18" i="3"/>
  <c r="J13" i="3"/>
  <c r="J15" i="3" s="1"/>
  <c r="J14" i="3" l="1"/>
  <c r="J17" i="3"/>
  <c r="J18" i="3" s="1"/>
  <c r="K13" i="3"/>
  <c r="L10" i="3"/>
  <c r="L13" i="3" l="1"/>
  <c r="K15" i="3"/>
  <c r="K14" i="3" l="1"/>
  <c r="L14" i="3" s="1"/>
  <c r="K17" i="3"/>
  <c r="L15" i="3"/>
  <c r="L17" i="3" l="1"/>
  <c r="K18" i="3"/>
  <c r="L18" i="3" s="1"/>
</calcChain>
</file>

<file path=xl/sharedStrings.xml><?xml version="1.0" encoding="utf-8"?>
<sst xmlns="http://schemas.openxmlformats.org/spreadsheetml/2006/main" count="24" uniqueCount="22">
  <si>
    <t>Concept</t>
  </si>
  <si>
    <t>Anul</t>
  </si>
  <si>
    <t>Total perioadă contractuală</t>
  </si>
  <si>
    <t xml:space="preserve">Anul </t>
  </si>
  <si>
    <t>(Km) Număr total de kilometri efectivi</t>
  </si>
  <si>
    <t xml:space="preserve">     Autobuz</t>
  </si>
  <si>
    <t xml:space="preserve">(C unitar) Cost unitar per kilometru  </t>
  </si>
  <si>
    <t xml:space="preserve"> (I) Cost Total (Km efectuați x c unitar / Km)</t>
  </si>
  <si>
    <t>(II)  (Pr) Profit rezonabil (%)</t>
  </si>
  <si>
    <t xml:space="preserve">              Profit rezonabil (lei)</t>
  </si>
  <si>
    <t>Venituri din vânzări de titluri de călătorie</t>
  </si>
  <si>
    <t>(III) TOTAL VENITURI PLANIFICATE</t>
  </si>
  <si>
    <t xml:space="preserve">Alte venituri în cadrul rețelei unde se prestează PSO :  </t>
  </si>
  <si>
    <t>NOTE :</t>
  </si>
  <si>
    <t xml:space="preserve">Compensația </t>
  </si>
  <si>
    <t xml:space="preserve">Venituri din servicii de transport public, din care: </t>
  </si>
  <si>
    <t>(C) TOTAL COMPENSAŢIE ANUALĂ PLANIFICATĂ (I-II+III), din care:</t>
  </si>
  <si>
    <t>Compensație ca diferențe de tarif,fărăTVA</t>
  </si>
  <si>
    <r>
      <t xml:space="preserve">Anexa 17.10 – Estimarea anuală a compensației pentru Comuna </t>
    </r>
    <r>
      <rPr>
        <b/>
        <sz val="12"/>
        <rFont val="Times New Roman"/>
        <family val="1"/>
      </rPr>
      <t>Hălchiu la Contractul de delegare a gestiunii serviciului de transport public local de calatori nr. 1/2018</t>
    </r>
  </si>
  <si>
    <t>Anexa nr. 82 la Actul aditional nr. 1/2019</t>
  </si>
  <si>
    <t>1. Pentru anul 2019, estimările sunt realizte pentru perioada 03.12 - 31.12.2019</t>
  </si>
  <si>
    <t>2. Veniturile totale planificate sunt exprimate exclusiv TVA (+19%)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</si>
</sst>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0"/>
      <color rgb="FF00B050"/>
      <name val="Calibri"/>
      <family val="2"/>
    </font>
    <font>
      <sz val="10"/>
      <color rgb="FF00B050"/>
      <name val="Calibri"/>
      <family val="2"/>
    </font>
    <font>
      <sz val="11"/>
      <color rgb="FF00B050"/>
      <name val="Calibri"/>
      <family val="2"/>
      <scheme val="minor"/>
    </font>
    <font>
      <b/>
      <sz val="12"/>
      <name val="Times New Roman"/>
      <family val="1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3" fontId="3" fillId="0" borderId="0" xfId="0" applyNumberFormat="1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/>
    <xf numFmtId="0" fontId="3" fillId="0" borderId="0" xfId="0" applyFont="1"/>
    <xf numFmtId="3" fontId="3" fillId="0" borderId="0" xfId="0" applyNumberFormat="1" applyFont="1"/>
    <xf numFmtId="4" fontId="3" fillId="0" borderId="0" xfId="0" applyNumberFormat="1" applyFont="1"/>
    <xf numFmtId="2" fontId="3" fillId="0" borderId="0" xfId="0" applyNumberFormat="1" applyFont="1"/>
    <xf numFmtId="0" fontId="3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3" fontId="4" fillId="3" borderId="0" xfId="0" applyNumberFormat="1" applyFont="1" applyFill="1" applyAlignment="1">
      <alignment vertical="center"/>
    </xf>
    <xf numFmtId="3" fontId="3" fillId="0" borderId="0" xfId="0" applyNumberFormat="1" applyFont="1" applyAlignment="1">
      <alignment horizontal="right" vertical="center"/>
    </xf>
    <xf numFmtId="0" fontId="5" fillId="0" borderId="0" xfId="0" applyFont="1"/>
    <xf numFmtId="43" fontId="6" fillId="0" borderId="0" xfId="1" applyFont="1"/>
    <xf numFmtId="43" fontId="6" fillId="0" borderId="0" xfId="1" applyFont="1" applyAlignment="1"/>
    <xf numFmtId="0" fontId="7" fillId="0" borderId="0" xfId="0" applyFont="1"/>
    <xf numFmtId="0" fontId="8" fillId="0" borderId="0" xfId="0" applyFont="1"/>
    <xf numFmtId="10" fontId="8" fillId="0" borderId="0" xfId="2" applyNumberFormat="1" applyFont="1"/>
    <xf numFmtId="0" fontId="9" fillId="0" borderId="0" xfId="0" applyFont="1" applyAlignment="1">
      <alignment vertical="center"/>
    </xf>
    <xf numFmtId="0" fontId="10" fillId="0" borderId="0" xfId="0" applyFont="1"/>
    <xf numFmtId="0" fontId="3" fillId="0" borderId="0" xfId="0" applyFont="1" applyAlignment="1">
      <alignment wrapText="1"/>
    </xf>
    <xf numFmtId="0" fontId="4" fillId="2" borderId="0" xfId="0" applyFont="1" applyFill="1" applyAlignment="1">
      <alignment horizontal="center"/>
    </xf>
    <xf numFmtId="43" fontId="12" fillId="0" borderId="0" xfId="1" applyFont="1" applyAlignment="1"/>
    <xf numFmtId="0" fontId="13" fillId="0" borderId="0" xfId="0" applyFont="1"/>
    <xf numFmtId="0" fontId="14" fillId="0" borderId="0" xfId="0" applyFont="1"/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O27" sqref="O27"/>
    </sheetView>
  </sheetViews>
  <sheetFormatPr defaultRowHeight="14.4" x14ac:dyDescent="0.3"/>
  <cols>
    <col min="1" max="1" width="31.6640625" customWidth="1"/>
    <col min="2" max="2" width="7.88671875" customWidth="1"/>
    <col min="4" max="4" width="8.88671875" customWidth="1"/>
    <col min="11" max="11" width="8.88671875" customWidth="1"/>
    <col min="12" max="12" width="9.88671875" customWidth="1"/>
  </cols>
  <sheetData>
    <row r="1" spans="1:12" x14ac:dyDescent="0.3">
      <c r="H1" s="31" t="s">
        <v>19</v>
      </c>
      <c r="I1" s="31"/>
      <c r="J1" s="31"/>
      <c r="K1" s="31"/>
      <c r="L1" s="31"/>
    </row>
    <row r="2" spans="1:12" ht="15.6" customHeight="1" x14ac:dyDescent="0.3">
      <c r="A2" s="30" t="s">
        <v>18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24.6" customHeight="1" x14ac:dyDescent="0.3">
      <c r="A4" s="24" t="s">
        <v>0</v>
      </c>
      <c r="B4" s="28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9" t="s">
        <v>2</v>
      </c>
    </row>
    <row r="5" spans="1:12" x14ac:dyDescent="0.3">
      <c r="A5" s="2" t="s">
        <v>3</v>
      </c>
      <c r="B5" s="3">
        <v>2019</v>
      </c>
      <c r="C5" s="3">
        <v>2020</v>
      </c>
      <c r="D5" s="3">
        <v>2021</v>
      </c>
      <c r="E5" s="3">
        <v>2022</v>
      </c>
      <c r="F5" s="3">
        <v>2023</v>
      </c>
      <c r="G5" s="3">
        <v>2024</v>
      </c>
      <c r="H5" s="3">
        <v>2025</v>
      </c>
      <c r="I5" s="3">
        <v>2026</v>
      </c>
      <c r="J5" s="3">
        <v>2027</v>
      </c>
      <c r="K5" s="3">
        <v>2028</v>
      </c>
      <c r="L5" s="29"/>
    </row>
    <row r="6" spans="1:12" x14ac:dyDescent="0.3">
      <c r="A6" s="2" t="s">
        <v>4</v>
      </c>
      <c r="B6" s="4">
        <f>B7</f>
        <v>18520.4565</v>
      </c>
      <c r="C6" s="4">
        <f t="shared" ref="C6:L6" si="0">C7</f>
        <v>243542.16</v>
      </c>
      <c r="D6" s="4">
        <f t="shared" si="0"/>
        <v>243542.16</v>
      </c>
      <c r="E6" s="4">
        <f t="shared" si="0"/>
        <v>243542.16</v>
      </c>
      <c r="F6" s="4">
        <f t="shared" si="0"/>
        <v>243542.16</v>
      </c>
      <c r="G6" s="4">
        <f t="shared" si="0"/>
        <v>243542.16</v>
      </c>
      <c r="H6" s="4">
        <f t="shared" si="0"/>
        <v>243542.16</v>
      </c>
      <c r="I6" s="4">
        <f t="shared" si="0"/>
        <v>243542.16</v>
      </c>
      <c r="J6" s="4">
        <f t="shared" si="0"/>
        <v>243542.16</v>
      </c>
      <c r="K6" s="4">
        <f t="shared" si="0"/>
        <v>243542.16</v>
      </c>
      <c r="L6" s="4">
        <f t="shared" si="0"/>
        <v>2210399.8964999998</v>
      </c>
    </row>
    <row r="7" spans="1:12" x14ac:dyDescent="0.3">
      <c r="A7" s="5" t="s">
        <v>5</v>
      </c>
      <c r="B7" s="6">
        <v>18520.4565</v>
      </c>
      <c r="C7" s="6">
        <f>12*20295.18</f>
        <v>243542.16</v>
      </c>
      <c r="D7" s="6">
        <f>C7</f>
        <v>243542.16</v>
      </c>
      <c r="E7" s="6">
        <f t="shared" ref="E7:K7" si="1">D7</f>
        <v>243542.16</v>
      </c>
      <c r="F7" s="6">
        <f t="shared" si="1"/>
        <v>243542.16</v>
      </c>
      <c r="G7" s="6">
        <f t="shared" si="1"/>
        <v>243542.16</v>
      </c>
      <c r="H7" s="6">
        <f t="shared" si="1"/>
        <v>243542.16</v>
      </c>
      <c r="I7" s="6">
        <f t="shared" si="1"/>
        <v>243542.16</v>
      </c>
      <c r="J7" s="6">
        <f t="shared" si="1"/>
        <v>243542.16</v>
      </c>
      <c r="K7" s="6">
        <f t="shared" si="1"/>
        <v>243542.16</v>
      </c>
      <c r="L7" s="1">
        <f>SUM(B7:K7)</f>
        <v>2210399.8964999998</v>
      </c>
    </row>
    <row r="8" spans="1:12" s="18" customFormat="1" x14ac:dyDescent="0.3">
      <c r="A8" s="16" t="s">
        <v>6</v>
      </c>
      <c r="B8" s="17">
        <v>6.95</v>
      </c>
      <c r="C8" s="25">
        <v>7.14</v>
      </c>
      <c r="D8" s="25">
        <v>7.33</v>
      </c>
      <c r="E8" s="25">
        <v>7.52</v>
      </c>
      <c r="F8" s="25">
        <v>7.71</v>
      </c>
      <c r="G8" s="25">
        <v>7.91</v>
      </c>
      <c r="H8" s="25">
        <v>8.09</v>
      </c>
      <c r="I8" s="25">
        <v>8.2799999999999994</v>
      </c>
      <c r="J8" s="25">
        <v>8.4700000000000006</v>
      </c>
      <c r="K8" s="25">
        <v>8.66</v>
      </c>
      <c r="L8" s="17"/>
    </row>
    <row r="9" spans="1:12" x14ac:dyDescent="0.3">
      <c r="A9" s="5" t="s">
        <v>5</v>
      </c>
      <c r="B9" s="7">
        <v>6.95</v>
      </c>
      <c r="C9" s="8">
        <f>B9+0.19</f>
        <v>7.1400000000000006</v>
      </c>
      <c r="D9" s="8">
        <f t="shared" ref="D9:K9" si="2">C9+0.19</f>
        <v>7.330000000000001</v>
      </c>
      <c r="E9" s="8">
        <f t="shared" si="2"/>
        <v>7.5200000000000014</v>
      </c>
      <c r="F9" s="8">
        <f t="shared" si="2"/>
        <v>7.7100000000000017</v>
      </c>
      <c r="G9" s="8">
        <f t="shared" si="2"/>
        <v>7.9000000000000021</v>
      </c>
      <c r="H9" s="8">
        <f t="shared" si="2"/>
        <v>8.0900000000000016</v>
      </c>
      <c r="I9" s="8">
        <f t="shared" si="2"/>
        <v>8.2800000000000011</v>
      </c>
      <c r="J9" s="8">
        <f t="shared" si="2"/>
        <v>8.4700000000000006</v>
      </c>
      <c r="K9" s="8">
        <f t="shared" si="2"/>
        <v>8.66</v>
      </c>
      <c r="L9" s="9"/>
    </row>
    <row r="10" spans="1:12" x14ac:dyDescent="0.3">
      <c r="A10" s="2" t="s">
        <v>7</v>
      </c>
      <c r="B10" s="4">
        <f t="shared" ref="B10:K10" si="3">SUM(B11:B11)</f>
        <v>128717.17267500001</v>
      </c>
      <c r="C10" s="4">
        <f t="shared" si="3"/>
        <v>1738891.0224000001</v>
      </c>
      <c r="D10" s="4">
        <f t="shared" si="3"/>
        <v>1785164.0328000002</v>
      </c>
      <c r="E10" s="4">
        <f t="shared" si="3"/>
        <v>1831437.0432000004</v>
      </c>
      <c r="F10" s="4">
        <f t="shared" si="3"/>
        <v>1877710.0536000005</v>
      </c>
      <c r="G10" s="4">
        <f t="shared" si="3"/>
        <v>1923983.0640000005</v>
      </c>
      <c r="H10" s="4">
        <f t="shared" si="3"/>
        <v>1970256.0744000005</v>
      </c>
      <c r="I10" s="4">
        <f t="shared" si="3"/>
        <v>2016529.0848000003</v>
      </c>
      <c r="J10" s="4">
        <f t="shared" si="3"/>
        <v>2062802.0952000001</v>
      </c>
      <c r="K10" s="4">
        <f t="shared" si="3"/>
        <v>2109075.1055999999</v>
      </c>
      <c r="L10" s="10">
        <f>SUM(B10:K10)</f>
        <v>17444564.748675004</v>
      </c>
    </row>
    <row r="11" spans="1:12" x14ac:dyDescent="0.3">
      <c r="A11" s="5" t="s">
        <v>5</v>
      </c>
      <c r="B11" s="6">
        <f t="shared" ref="B11:K11" si="4">B7*B9</f>
        <v>128717.17267500001</v>
      </c>
      <c r="C11" s="6">
        <f t="shared" si="4"/>
        <v>1738891.0224000001</v>
      </c>
      <c r="D11" s="6">
        <f t="shared" si="4"/>
        <v>1785164.0328000002</v>
      </c>
      <c r="E11" s="6">
        <f t="shared" si="4"/>
        <v>1831437.0432000004</v>
      </c>
      <c r="F11" s="6">
        <f t="shared" si="4"/>
        <v>1877710.0536000005</v>
      </c>
      <c r="G11" s="6">
        <f t="shared" si="4"/>
        <v>1923983.0640000005</v>
      </c>
      <c r="H11" s="6">
        <f t="shared" si="4"/>
        <v>1970256.0744000005</v>
      </c>
      <c r="I11" s="6">
        <f t="shared" si="4"/>
        <v>2016529.0848000003</v>
      </c>
      <c r="J11" s="6">
        <f t="shared" si="4"/>
        <v>2062802.0952000001</v>
      </c>
      <c r="K11" s="6">
        <f t="shared" si="4"/>
        <v>2109075.1055999999</v>
      </c>
      <c r="L11" s="1">
        <f>SUM(B11:K11)</f>
        <v>17444564.748675004</v>
      </c>
    </row>
    <row r="12" spans="1:12" s="22" customFormat="1" x14ac:dyDescent="0.3">
      <c r="A12" s="19" t="s">
        <v>8</v>
      </c>
      <c r="B12" s="20">
        <v>5.0700000000000002E-2</v>
      </c>
      <c r="C12" s="20">
        <v>5.0700000000000002E-2</v>
      </c>
      <c r="D12" s="20">
        <v>5.0700000000000002E-2</v>
      </c>
      <c r="E12" s="20">
        <v>5.0700000000000002E-2</v>
      </c>
      <c r="F12" s="20">
        <v>5.0700000000000002E-2</v>
      </c>
      <c r="G12" s="20">
        <v>5.0700000000000002E-2</v>
      </c>
      <c r="H12" s="20">
        <v>5.0700000000000002E-2</v>
      </c>
      <c r="I12" s="20">
        <v>5.0700000000000002E-2</v>
      </c>
      <c r="J12" s="20">
        <v>5.0700000000000002E-2</v>
      </c>
      <c r="K12" s="20">
        <v>5.0700000000000002E-2</v>
      </c>
      <c r="L12" s="21"/>
    </row>
    <row r="13" spans="1:12" s="15" customFormat="1" x14ac:dyDescent="0.3">
      <c r="A13" s="2" t="s">
        <v>9</v>
      </c>
      <c r="B13" s="4">
        <f t="shared" ref="B13:K13" si="5">B10*B12</f>
        <v>6525.9606546225004</v>
      </c>
      <c r="C13" s="4">
        <f t="shared" si="5"/>
        <v>88161.774835680015</v>
      </c>
      <c r="D13" s="4">
        <f t="shared" si="5"/>
        <v>90507.816462960007</v>
      </c>
      <c r="E13" s="4">
        <f t="shared" si="5"/>
        <v>92853.858090240028</v>
      </c>
      <c r="F13" s="4">
        <f t="shared" si="5"/>
        <v>95199.89971752002</v>
      </c>
      <c r="G13" s="4">
        <f t="shared" si="5"/>
        <v>97545.941344800027</v>
      </c>
      <c r="H13" s="4">
        <f t="shared" si="5"/>
        <v>99891.982972080034</v>
      </c>
      <c r="I13" s="4">
        <f t="shared" si="5"/>
        <v>102238.02459936003</v>
      </c>
      <c r="J13" s="4">
        <f t="shared" si="5"/>
        <v>104584.06622664</v>
      </c>
      <c r="K13" s="4">
        <f t="shared" si="5"/>
        <v>106930.10785392</v>
      </c>
      <c r="L13" s="10">
        <f t="shared" ref="L13:L19" si="6">SUM(B13:K13)</f>
        <v>884439.43275782268</v>
      </c>
    </row>
    <row r="14" spans="1:12" x14ac:dyDescent="0.3">
      <c r="A14" s="2" t="s">
        <v>15</v>
      </c>
      <c r="B14" s="4">
        <f>B15</f>
        <v>135243.18402962253</v>
      </c>
      <c r="C14" s="4">
        <f>C15</f>
        <v>1827052.8479356801</v>
      </c>
      <c r="D14" s="4">
        <f t="shared" ref="D14:K14" si="7">D15</f>
        <v>1875671.8999629603</v>
      </c>
      <c r="E14" s="4">
        <f t="shared" si="7"/>
        <v>1924290.9519902405</v>
      </c>
      <c r="F14" s="4">
        <f t="shared" si="7"/>
        <v>1972910.0040175205</v>
      </c>
      <c r="G14" s="4">
        <f t="shared" si="7"/>
        <v>2021529.0560448004</v>
      </c>
      <c r="H14" s="4">
        <f t="shared" si="7"/>
        <v>2070148.1080720806</v>
      </c>
      <c r="I14" s="4">
        <f t="shared" si="7"/>
        <v>2118767.1600993602</v>
      </c>
      <c r="J14" s="4">
        <f t="shared" si="7"/>
        <v>2167386.2121266401</v>
      </c>
      <c r="K14" s="4">
        <f t="shared" si="7"/>
        <v>2216005.2641539201</v>
      </c>
      <c r="L14" s="1">
        <f t="shared" si="6"/>
        <v>18329004.688432828</v>
      </c>
    </row>
    <row r="15" spans="1:12" x14ac:dyDescent="0.3">
      <c r="A15" s="5" t="s">
        <v>10</v>
      </c>
      <c r="B15" s="6">
        <f t="shared" ref="B15:K15" si="8">SUM(B11:B13)</f>
        <v>135243.18402962253</v>
      </c>
      <c r="C15" s="6">
        <f t="shared" si="8"/>
        <v>1827052.8479356801</v>
      </c>
      <c r="D15" s="1">
        <f t="shared" si="8"/>
        <v>1875671.8999629603</v>
      </c>
      <c r="E15" s="1">
        <f t="shared" si="8"/>
        <v>1924290.9519902405</v>
      </c>
      <c r="F15" s="1">
        <f t="shared" si="8"/>
        <v>1972910.0040175205</v>
      </c>
      <c r="G15" s="1">
        <f t="shared" si="8"/>
        <v>2021529.0560448004</v>
      </c>
      <c r="H15" s="1">
        <f t="shared" si="8"/>
        <v>2070148.1080720806</v>
      </c>
      <c r="I15" s="1">
        <f t="shared" si="8"/>
        <v>2118767.1600993602</v>
      </c>
      <c r="J15" s="1">
        <f t="shared" si="8"/>
        <v>2167386.2121266401</v>
      </c>
      <c r="K15" s="1">
        <f t="shared" si="8"/>
        <v>2216005.2641539201</v>
      </c>
      <c r="L15" s="1">
        <f t="shared" si="6"/>
        <v>18329004.688432828</v>
      </c>
    </row>
    <row r="16" spans="1:12" x14ac:dyDescent="0.3">
      <c r="A16" s="5" t="s">
        <v>12</v>
      </c>
      <c r="B16" s="6"/>
      <c r="C16" s="6"/>
      <c r="D16" s="1"/>
      <c r="E16" s="1"/>
      <c r="F16" s="1"/>
      <c r="G16" s="1"/>
      <c r="H16" s="1"/>
      <c r="I16" s="1"/>
      <c r="J16" s="1"/>
      <c r="K16" s="1"/>
      <c r="L16" s="9"/>
    </row>
    <row r="17" spans="1:12" x14ac:dyDescent="0.3">
      <c r="A17" s="11" t="s">
        <v>11</v>
      </c>
      <c r="B17" s="12">
        <f t="shared" ref="B17:K17" si="9">SUM(B15:B16)</f>
        <v>135243.18402962253</v>
      </c>
      <c r="C17" s="12">
        <f t="shared" si="9"/>
        <v>1827052.8479356801</v>
      </c>
      <c r="D17" s="12">
        <f t="shared" si="9"/>
        <v>1875671.8999629603</v>
      </c>
      <c r="E17" s="12">
        <f t="shared" si="9"/>
        <v>1924290.9519902405</v>
      </c>
      <c r="F17" s="12">
        <f t="shared" si="9"/>
        <v>1972910.0040175205</v>
      </c>
      <c r="G17" s="12">
        <f t="shared" si="9"/>
        <v>2021529.0560448004</v>
      </c>
      <c r="H17" s="12">
        <f t="shared" si="9"/>
        <v>2070148.1080720806</v>
      </c>
      <c r="I17" s="12">
        <f t="shared" si="9"/>
        <v>2118767.1600993602</v>
      </c>
      <c r="J17" s="12">
        <f t="shared" si="9"/>
        <v>2167386.2121266401</v>
      </c>
      <c r="K17" s="12">
        <f t="shared" si="9"/>
        <v>2216005.2641539201</v>
      </c>
      <c r="L17" s="13">
        <f t="shared" si="6"/>
        <v>18329004.688432828</v>
      </c>
    </row>
    <row r="18" spans="1:12" s="15" customFormat="1" ht="17.399999999999999" customHeight="1" x14ac:dyDescent="0.3">
      <c r="A18" s="2" t="s">
        <v>16</v>
      </c>
      <c r="B18" s="4">
        <f>IF((B10+B13-B17)&lt;B19,B19,(B10+B13-B17))</f>
        <v>58954.067226890758</v>
      </c>
      <c r="C18" s="4">
        <f t="shared" ref="C18:K18" si="10">IF((C10+C13-C17)&lt;C19,C19,(C10+C13-C17))</f>
        <v>775240.33613445377</v>
      </c>
      <c r="D18" s="4">
        <f t="shared" si="10"/>
        <v>775240.33613445377</v>
      </c>
      <c r="E18" s="4">
        <f t="shared" si="10"/>
        <v>775240.33613445377</v>
      </c>
      <c r="F18" s="4">
        <f t="shared" si="10"/>
        <v>775240.33613445377</v>
      </c>
      <c r="G18" s="4">
        <f t="shared" si="10"/>
        <v>775240.33613445377</v>
      </c>
      <c r="H18" s="4">
        <f t="shared" si="10"/>
        <v>775240.33613445377</v>
      </c>
      <c r="I18" s="4">
        <f t="shared" si="10"/>
        <v>775240.33613445377</v>
      </c>
      <c r="J18" s="4">
        <f t="shared" si="10"/>
        <v>775240.33613445377</v>
      </c>
      <c r="K18" s="4">
        <f t="shared" si="10"/>
        <v>775240.33613445377</v>
      </c>
      <c r="L18" s="4">
        <f t="shared" si="6"/>
        <v>7036117.0924369767</v>
      </c>
    </row>
    <row r="19" spans="1:12" ht="15" customHeight="1" x14ac:dyDescent="0.3">
      <c r="A19" s="23" t="s">
        <v>17</v>
      </c>
      <c r="B19" s="14">
        <f>70155.34/1.19</f>
        <v>58954.067226890758</v>
      </c>
      <c r="C19" s="1">
        <f>922536/1.19</f>
        <v>775240.33613445377</v>
      </c>
      <c r="D19" s="1">
        <f t="shared" ref="D19:K19" si="11">C19</f>
        <v>775240.33613445377</v>
      </c>
      <c r="E19" s="1">
        <f t="shared" si="11"/>
        <v>775240.33613445377</v>
      </c>
      <c r="F19" s="1">
        <f t="shared" si="11"/>
        <v>775240.33613445377</v>
      </c>
      <c r="G19" s="1">
        <f t="shared" si="11"/>
        <v>775240.33613445377</v>
      </c>
      <c r="H19" s="1">
        <f t="shared" si="11"/>
        <v>775240.33613445377</v>
      </c>
      <c r="I19" s="1">
        <f t="shared" si="11"/>
        <v>775240.33613445377</v>
      </c>
      <c r="J19" s="1">
        <f t="shared" si="11"/>
        <v>775240.33613445377</v>
      </c>
      <c r="K19" s="1">
        <f t="shared" si="11"/>
        <v>775240.33613445377</v>
      </c>
      <c r="L19" s="1">
        <f t="shared" si="6"/>
        <v>7036117.0924369767</v>
      </c>
    </row>
    <row r="20" spans="1:12" x14ac:dyDescent="0.3">
      <c r="A20" s="5" t="s">
        <v>14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</row>
    <row r="21" spans="1:12" x14ac:dyDescent="0.3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</row>
    <row r="22" spans="1:12" x14ac:dyDescent="0.3">
      <c r="A22" s="27" t="s">
        <v>13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6"/>
    </row>
    <row r="23" spans="1:12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6"/>
    </row>
    <row r="24" spans="1:12" x14ac:dyDescent="0.3">
      <c r="A24" s="27" t="s">
        <v>20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6"/>
    </row>
    <row r="25" spans="1:12" x14ac:dyDescent="0.3">
      <c r="A25" s="27" t="s">
        <v>21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</row>
  </sheetData>
  <mergeCells count="4">
    <mergeCell ref="B4:K4"/>
    <mergeCell ref="L4:L5"/>
    <mergeCell ref="A2:L3"/>
    <mergeCell ref="H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HĂLCHIU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2019-10-01T06:57:00Z</cp:lastPrinted>
  <dcterms:created xsi:type="dcterms:W3CDTF">2019-07-08T12:47:14Z</dcterms:created>
  <dcterms:modified xsi:type="dcterms:W3CDTF">2019-10-04T07:20:21Z</dcterms:modified>
</cp:coreProperties>
</file>